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S:\EDUCACION\ESPECIALIDADES\ESPECIALIDADES 2026\"/>
    </mc:Choice>
  </mc:AlternateContent>
  <xr:revisionPtr revIDLastSave="0" documentId="8_{E2147163-7095-4226-AF74-EE4E907A08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valuación" sheetId="1" r:id="rId1"/>
    <sheet name="Listas" sheetId="2" state="hidden" r:id="rId2"/>
    <sheet name="Instrucciones" sheetId="3" r:id="rId3"/>
    <sheet name="Hoja1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1" l="1"/>
  <c r="E72" i="1" s="1"/>
  <c r="F72" i="1" s="1"/>
  <c r="D71" i="1"/>
  <c r="E71" i="1" s="1"/>
  <c r="F71" i="1" s="1"/>
  <c r="F73" i="1" s="1"/>
  <c r="C83" i="1" s="1"/>
  <c r="C66" i="1"/>
  <c r="C67" i="1" s="1"/>
  <c r="C82" i="1" s="1"/>
  <c r="E60" i="1"/>
  <c r="F60" i="1" s="1"/>
  <c r="G60" i="1" s="1"/>
  <c r="E59" i="1"/>
  <c r="F59" i="1" s="1"/>
  <c r="G59" i="1" s="1"/>
  <c r="E58" i="1"/>
  <c r="F58" i="1" s="1"/>
  <c r="G58" i="1" s="1"/>
  <c r="G61" i="1" s="1"/>
  <c r="D54" i="1"/>
  <c r="D53" i="1"/>
  <c r="D52" i="1"/>
  <c r="E47" i="1"/>
  <c r="F47" i="1" s="1"/>
  <c r="E46" i="1"/>
  <c r="F46" i="1" s="1"/>
  <c r="E45" i="1"/>
  <c r="F45" i="1" s="1"/>
  <c r="E44" i="1"/>
  <c r="F44" i="1" s="1"/>
  <c r="E43" i="1"/>
  <c r="F43" i="1" s="1"/>
  <c r="E42" i="1"/>
  <c r="F42" i="1" s="1"/>
  <c r="F41" i="1"/>
  <c r="E41" i="1"/>
  <c r="E40" i="1"/>
  <c r="F40" i="1" s="1"/>
  <c r="E39" i="1"/>
  <c r="F33" i="1"/>
  <c r="F32" i="1"/>
  <c r="F31" i="1"/>
  <c r="F30" i="1"/>
  <c r="F29" i="1"/>
  <c r="F28" i="1"/>
  <c r="F27" i="1"/>
  <c r="F26" i="1"/>
  <c r="F25" i="1"/>
  <c r="C78" i="1"/>
  <c r="D14" i="1"/>
  <c r="D13" i="1"/>
  <c r="D12" i="1"/>
  <c r="C77" i="1" s="1"/>
  <c r="F34" i="1" l="1"/>
  <c r="C79" i="1" s="1"/>
  <c r="D55" i="1"/>
  <c r="C80" i="1"/>
  <c r="F62" i="1"/>
  <c r="C81" i="1" s="1"/>
  <c r="C85" i="1" l="1"/>
  <c r="C87" i="1" s="1"/>
</calcChain>
</file>

<file path=xl/sharedStrings.xml><?xml version="1.0" encoding="utf-8"?>
<sst xmlns="http://schemas.openxmlformats.org/spreadsheetml/2006/main" count="139" uniqueCount="106">
  <si>
    <t>PLANILLA DE PUNTAJE – REGLAMENTO DE ESPECIALIDADES</t>
  </si>
  <si>
    <t>Anexo III – cálculo automático de antecedentes</t>
  </si>
  <si>
    <t>Apellido y nombre</t>
  </si>
  <si>
    <t>Matrícula</t>
  </si>
  <si>
    <t>Especialidad</t>
  </si>
  <si>
    <t>Tipo de trámite</t>
  </si>
  <si>
    <t>1. PRÁCTICA EN LA ESPECIALIDAD</t>
  </si>
  <si>
    <t>Máx. 80</t>
  </si>
  <si>
    <t>Actividad</t>
  </si>
  <si>
    <t>Horas</t>
  </si>
  <si>
    <t>Puntos/hora</t>
  </si>
  <si>
    <t>Puntos calculados</t>
  </si>
  <si>
    <t>Residencia</t>
  </si>
  <si>
    <t>Concurrencia</t>
  </si>
  <si>
    <t>Pasantía</t>
  </si>
  <si>
    <t>Subtotal (con tope)</t>
  </si>
  <si>
    <t>Máx. 98</t>
  </si>
  <si>
    <t>Años de ejercicio</t>
  </si>
  <si>
    <t>Puntos/año</t>
  </si>
  <si>
    <t>Máx. 50</t>
  </si>
  <si>
    <t>Tipo</t>
  </si>
  <si>
    <t>Rol</t>
  </si>
  <si>
    <t>Exterior</t>
  </si>
  <si>
    <t>Puntos base</t>
  </si>
  <si>
    <t>Total</t>
  </si>
  <si>
    <t>4. CONCURRENCIA A ACTIVIDADES CIENTÍFICAS</t>
  </si>
  <si>
    <t>5. ESTUDIO Y DOCENCIA UNIVERSITARIA</t>
  </si>
  <si>
    <t>Sin máximo indicado</t>
  </si>
  <si>
    <t>Puntos</t>
  </si>
  <si>
    <t>Subtotal títulos</t>
  </si>
  <si>
    <t>Cargo docente</t>
  </si>
  <si>
    <t>Años</t>
  </si>
  <si>
    <t>Por concurso</t>
  </si>
  <si>
    <t>Subtotal docencia</t>
  </si>
  <si>
    <t>TOTAL ÍTEM 5</t>
  </si>
  <si>
    <t>6. EJERCICIO PROFESIONAL PRIVADO</t>
  </si>
  <si>
    <t>Años de antigüedad</t>
  </si>
  <si>
    <t>Cargo</t>
  </si>
  <si>
    <t>RESUMEN FINAL</t>
  </si>
  <si>
    <t>Ítem</t>
  </si>
  <si>
    <t>Máximo</t>
  </si>
  <si>
    <t>Puntos obtenidos</t>
  </si>
  <si>
    <t>1. Práctica en la Especialidad</t>
  </si>
  <si>
    <t>2. Ejercicio en la Especialidad</t>
  </si>
  <si>
    <t>3. Publicaciones</t>
  </si>
  <si>
    <t>4. Actividades científicas</t>
  </si>
  <si>
    <t>5. Estudio y Docencia Universitaria</t>
  </si>
  <si>
    <t>Sin máximo</t>
  </si>
  <si>
    <t>6. Ejercicio profesional privado</t>
  </si>
  <si>
    <t>7. Cargos oficiales específicos</t>
  </si>
  <si>
    <t>PUNTAJE TOTAL</t>
  </si>
  <si>
    <t>PUNTAJE REQUERIDO</t>
  </si>
  <si>
    <t>RESULTADO</t>
  </si>
  <si>
    <t>Observaciones:</t>
  </si>
  <si>
    <t>Sí/No</t>
  </si>
  <si>
    <t>Rol publicación</t>
  </si>
  <si>
    <t>Tipo publicación</t>
  </si>
  <si>
    <t>Actividad científica</t>
  </si>
  <si>
    <t>Cargo oficial</t>
  </si>
  <si>
    <t>Sí</t>
  </si>
  <si>
    <t>Autor/a</t>
  </si>
  <si>
    <t>Comunicación larga</t>
  </si>
  <si>
    <t>Disertó</t>
  </si>
  <si>
    <t>Titular/Profesor/a adjunto</t>
  </si>
  <si>
    <t>Con función jerárquica</t>
  </si>
  <si>
    <t>Recertificación</t>
  </si>
  <si>
    <t>No</t>
  </si>
  <si>
    <t>Co-Autor/a</t>
  </si>
  <si>
    <t>Comunicación corta/poster</t>
  </si>
  <si>
    <t>Asistió + evaluación aprobada</t>
  </si>
  <si>
    <t>Jefe de Trabajos Prácticos</t>
  </si>
  <si>
    <t>Sin función jerárquica</t>
  </si>
  <si>
    <t>Publicación</t>
  </si>
  <si>
    <t>Revista de divulgación</t>
  </si>
  <si>
    <t>Asistió sin evaluación</t>
  </si>
  <si>
    <t>Ayudante</t>
  </si>
  <si>
    <t>Libro</t>
  </si>
  <si>
    <t>Director/a de formación específica</t>
  </si>
  <si>
    <t>Capítulo de libro</t>
  </si>
  <si>
    <t>Audiovisual</t>
  </si>
  <si>
    <t>INSTRUCCIONES Y CRITERIOS APLICADOS</t>
  </si>
  <si>
    <t>1. Los campos con listas desplegables permiten seleccionar opciones del reglamento.</t>
  </si>
  <si>
    <t>2. Los máximos indicados en los ítems 1, 2, 3, 4, 6 y 7 se aplican automáticamente.</t>
  </si>
  <si>
    <t>3. En Publicaciones se aplica el 50 % adicional cuando Exterior = Sí.</t>
  </si>
  <si>
    <t>4. En Actividades científicas se aplica el 50 % adicional cuando Exterior = Sí.</t>
  </si>
  <si>
    <t>5. En Docencia y Cargos oficiales se aplica el 50 % adicional cuando Por concurso = Sí.</t>
  </si>
  <si>
    <t>6. Ítem 5: el texto recibido no establece un máximo, por lo que se suma sin tope.</t>
  </si>
  <si>
    <t>7. En Publicaciones, el reglamento indica máximo 50 puntos aunque Libro – Autor/a figura con 60; se aplica el máximo de 50 al subtotal.</t>
  </si>
  <si>
    <t>8. El resultado final se compara automáticamente con el requisito de 210 puntos.</t>
  </si>
  <si>
    <t>Circunscricion</t>
  </si>
  <si>
    <t>Subtotal (con tope) max. 100</t>
  </si>
  <si>
    <t>2. EJERCICIO EN LA ESPECIALIDAD (con titulo reconocido por el colegio)</t>
  </si>
  <si>
    <t>3. PUBLICACIONES( informe cada una por linea)</t>
  </si>
  <si>
    <t>Puntaje</t>
  </si>
  <si>
    <t>referencia documental</t>
  </si>
  <si>
    <t xml:space="preserve">Subtotal (con tope) max 50 </t>
  </si>
  <si>
    <t>7. CARGOS OFICIALES ESPECÍFICOS EN INSTITUCIONES CON PERSONERIA JURÍDICA</t>
  </si>
  <si>
    <t>Subtotal (con tope) max. 50</t>
  </si>
  <si>
    <t>Referencia documental</t>
  </si>
  <si>
    <t>Título</t>
  </si>
  <si>
    <t>Director/a de formación inespecífica</t>
  </si>
  <si>
    <t>Especialista</t>
  </si>
  <si>
    <t>Maestría específica</t>
  </si>
  <si>
    <t>Doctorado específico</t>
  </si>
  <si>
    <t>Especialista en otro tema</t>
  </si>
  <si>
    <t>Título universitario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</si>
</sst>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6"/>
      <color rgb="FFFFFFFF"/>
      <name val="Calibri"/>
      <family val="2"/>
    </font>
    <font>
      <b/>
      <sz val="11"/>
      <color rgb="FFFFFFFF"/>
      <name val="Calibri"/>
      <family val="2"/>
    </font>
    <font>
      <b/>
      <sz val="13"/>
      <name val="Calibri"/>
      <family val="2"/>
    </font>
    <font>
      <b/>
      <sz val="15"/>
      <name val="Calibri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25">
    <xf numFmtId="0" fontId="0" fillId="0" borderId="0" xfId="0"/>
    <xf numFmtId="2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2" fontId="1" fillId="3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4" borderId="0" xfId="0" applyFont="1" applyFill="1" applyAlignment="1">
      <alignment vertical="center" wrapText="1"/>
    </xf>
    <xf numFmtId="2" fontId="1" fillId="4" borderId="0" xfId="0" applyNumberFormat="1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2" fontId="1" fillId="0" borderId="0" xfId="0" applyNumberFormat="1" applyFont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2" fontId="4" fillId="4" borderId="1" xfId="0" applyNumberFormat="1" applyFont="1" applyFill="1" applyBorder="1" applyAlignment="1">
      <alignment vertical="center" wrapText="1"/>
    </xf>
    <xf numFmtId="0" fontId="1" fillId="0" borderId="0" xfId="0" applyFont="1"/>
    <xf numFmtId="0" fontId="5" fillId="0" borderId="0" xfId="0" applyFont="1"/>
    <xf numFmtId="0" fontId="0" fillId="0" borderId="0" xfId="0" applyAlignment="1">
      <alignment vertical="top" wrapText="1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2" fillId="2" borderId="0" xfId="0" applyFont="1" applyFill="1" applyAlignment="1">
      <alignment vertical="center" wrapText="1"/>
    </xf>
    <xf numFmtId="2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3" fillId="2" borderId="0" xfId="0" applyFont="1" applyFill="1" applyAlignment="1">
      <alignment vertical="center" wrapText="1"/>
    </xf>
    <xf numFmtId="2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2">
    <dxf>
      <fill>
        <patternFill patternType="solid">
          <fgColor rgb="FFFFC7CE"/>
        </patternFill>
      </fill>
    </dxf>
    <dxf>
      <fill>
        <patternFill patternType="solid">
          <f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3"/>
  <sheetViews>
    <sheetView showGridLines="0" tabSelected="1" workbookViewId="0">
      <selection activeCell="L49" sqref="L49"/>
    </sheetView>
  </sheetViews>
  <sheetFormatPr baseColWidth="10" defaultColWidth="9.140625" defaultRowHeight="15" x14ac:dyDescent="0.25"/>
  <cols>
    <col min="1" max="1" width="38" customWidth="1"/>
    <col min="2" max="2" width="24" customWidth="1"/>
    <col min="3" max="3" width="20.5703125" customWidth="1"/>
    <col min="4" max="5" width="20" customWidth="1"/>
    <col min="6" max="6" width="18" customWidth="1"/>
    <col min="7" max="7" width="14" customWidth="1"/>
  </cols>
  <sheetData>
    <row r="1" spans="1:7" x14ac:dyDescent="0.25">
      <c r="A1" s="20" t="s">
        <v>0</v>
      </c>
      <c r="B1" s="21"/>
      <c r="C1" s="21"/>
      <c r="D1" s="21"/>
      <c r="E1" s="21"/>
      <c r="F1" s="21"/>
      <c r="G1" s="22"/>
    </row>
    <row r="2" spans="1:7" x14ac:dyDescent="0.25">
      <c r="A2" s="22" t="s">
        <v>1</v>
      </c>
      <c r="B2" s="21"/>
      <c r="C2" s="21"/>
      <c r="D2" s="21"/>
      <c r="E2" s="21"/>
      <c r="F2" s="21"/>
      <c r="G2" s="22"/>
    </row>
    <row r="3" spans="1:7" x14ac:dyDescent="0.25">
      <c r="A3" s="2"/>
      <c r="B3" s="1"/>
      <c r="C3" s="1"/>
      <c r="D3" s="1"/>
      <c r="E3" s="1"/>
      <c r="F3" s="1"/>
      <c r="G3" s="2"/>
    </row>
    <row r="4" spans="1:7" x14ac:dyDescent="0.25">
      <c r="A4" s="3" t="s">
        <v>2</v>
      </c>
      <c r="B4" s="24"/>
      <c r="C4" s="21"/>
      <c r="D4" s="21"/>
      <c r="E4" s="1"/>
      <c r="F4" s="1"/>
      <c r="G4" s="2"/>
    </row>
    <row r="5" spans="1:7" x14ac:dyDescent="0.25">
      <c r="A5" s="3" t="s">
        <v>3</v>
      </c>
      <c r="B5" s="24"/>
      <c r="C5" s="21"/>
      <c r="D5" s="21"/>
      <c r="E5" s="1"/>
      <c r="F5" s="1"/>
      <c r="G5" s="2"/>
    </row>
    <row r="6" spans="1:7" x14ac:dyDescent="0.25">
      <c r="A6" s="3" t="s">
        <v>89</v>
      </c>
      <c r="B6" s="4"/>
      <c r="C6" s="1"/>
      <c r="D6" s="1"/>
      <c r="E6" s="1"/>
      <c r="F6" s="1"/>
      <c r="G6" s="2"/>
    </row>
    <row r="7" spans="1:7" x14ac:dyDescent="0.25">
      <c r="A7" s="3" t="s">
        <v>4</v>
      </c>
      <c r="B7" s="24"/>
      <c r="C7" s="21"/>
      <c r="D7" s="21"/>
      <c r="E7" s="1"/>
      <c r="F7" s="1"/>
      <c r="G7" s="2"/>
    </row>
    <row r="8" spans="1:7" x14ac:dyDescent="0.25">
      <c r="A8" s="3" t="s">
        <v>5</v>
      </c>
      <c r="B8" s="24"/>
      <c r="C8" s="21"/>
      <c r="D8" s="21"/>
      <c r="E8" s="1"/>
      <c r="F8" s="1"/>
      <c r="G8" s="2"/>
    </row>
    <row r="9" spans="1:7" x14ac:dyDescent="0.25">
      <c r="A9" s="2"/>
      <c r="B9" s="1"/>
      <c r="C9" s="1"/>
      <c r="D9" s="1"/>
      <c r="E9" s="1"/>
      <c r="F9" s="1"/>
      <c r="G9" s="2"/>
    </row>
    <row r="10" spans="1:7" x14ac:dyDescent="0.25">
      <c r="A10" s="23" t="s">
        <v>6</v>
      </c>
      <c r="B10" s="21"/>
      <c r="C10" s="21"/>
      <c r="D10" s="21"/>
      <c r="E10" s="21"/>
      <c r="F10" s="21"/>
      <c r="G10" s="5" t="s">
        <v>7</v>
      </c>
    </row>
    <row r="11" spans="1:7" x14ac:dyDescent="0.25">
      <c r="A11" s="3" t="s">
        <v>8</v>
      </c>
      <c r="B11" s="6" t="s">
        <v>9</v>
      </c>
      <c r="C11" s="6" t="s">
        <v>10</v>
      </c>
      <c r="D11" s="6" t="s">
        <v>11</v>
      </c>
      <c r="E11" s="6"/>
      <c r="F11" s="6"/>
      <c r="G11" s="3"/>
    </row>
    <row r="12" spans="1:7" x14ac:dyDescent="0.25">
      <c r="A12" s="7" t="s">
        <v>12</v>
      </c>
      <c r="B12" s="4"/>
      <c r="C12" s="4">
        <v>2</v>
      </c>
      <c r="D12" s="4">
        <f>B12*C12</f>
        <v>0</v>
      </c>
      <c r="E12" s="1"/>
      <c r="F12" s="1"/>
      <c r="G12" s="2"/>
    </row>
    <row r="13" spans="1:7" x14ac:dyDescent="0.25">
      <c r="A13" s="7" t="s">
        <v>13</v>
      </c>
      <c r="B13" s="4"/>
      <c r="C13" s="4">
        <v>1.5</v>
      </c>
      <c r="D13" s="4">
        <f>B13*C13</f>
        <v>0</v>
      </c>
      <c r="E13" s="1"/>
      <c r="F13" s="1"/>
      <c r="G13" s="2"/>
    </row>
    <row r="14" spans="1:7" x14ac:dyDescent="0.25">
      <c r="A14" s="7" t="s">
        <v>14</v>
      </c>
      <c r="B14" s="4"/>
      <c r="C14" s="4">
        <v>1</v>
      </c>
      <c r="D14" s="4">
        <f>B14*C14</f>
        <v>0</v>
      </c>
      <c r="E14" s="1"/>
      <c r="F14" s="1"/>
      <c r="G14" s="2"/>
    </row>
    <row r="15" spans="1:7" x14ac:dyDescent="0.25">
      <c r="A15" s="8" t="s">
        <v>90</v>
      </c>
      <c r="B15" s="1"/>
      <c r="C15" s="1"/>
      <c r="D15" s="9">
        <v>0</v>
      </c>
      <c r="E15" s="1"/>
      <c r="F15" s="1"/>
      <c r="G15" s="2"/>
    </row>
    <row r="16" spans="1:7" x14ac:dyDescent="0.25">
      <c r="A16" s="2"/>
      <c r="B16" s="1"/>
      <c r="C16" s="1"/>
      <c r="D16" s="1"/>
      <c r="E16" s="1"/>
      <c r="F16" s="1"/>
      <c r="G16" s="2"/>
    </row>
    <row r="17" spans="1:7" x14ac:dyDescent="0.25">
      <c r="A17" s="23" t="s">
        <v>91</v>
      </c>
      <c r="B17" s="21"/>
      <c r="C17" s="21"/>
      <c r="D17" s="21"/>
      <c r="E17" s="21"/>
      <c r="F17" s="21"/>
      <c r="G17" s="5" t="s">
        <v>16</v>
      </c>
    </row>
    <row r="18" spans="1:7" x14ac:dyDescent="0.25">
      <c r="A18" s="3" t="s">
        <v>17</v>
      </c>
      <c r="B18" s="6" t="s">
        <v>18</v>
      </c>
      <c r="C18" s="6" t="s">
        <v>11</v>
      </c>
      <c r="D18" s="6"/>
      <c r="E18" s="6"/>
      <c r="F18" s="6"/>
      <c r="G18" s="3"/>
    </row>
    <row r="19" spans="1:7" x14ac:dyDescent="0.25">
      <c r="A19" s="7"/>
      <c r="B19" s="4">
        <v>10</v>
      </c>
      <c r="C19" s="4">
        <v>0</v>
      </c>
      <c r="D19" s="1"/>
      <c r="E19" s="1"/>
      <c r="F19" s="1"/>
      <c r="G19" s="2"/>
    </row>
    <row r="20" spans="1:7" x14ac:dyDescent="0.25">
      <c r="A20" s="8" t="s">
        <v>90</v>
      </c>
      <c r="B20" s="1"/>
      <c r="C20" s="9">
        <v>0</v>
      </c>
      <c r="D20" s="1"/>
      <c r="E20" s="1"/>
      <c r="F20" s="1"/>
      <c r="G20" s="2"/>
    </row>
    <row r="21" spans="1:7" x14ac:dyDescent="0.25">
      <c r="A21" s="2"/>
      <c r="B21" s="1"/>
      <c r="C21" s="1"/>
      <c r="D21" s="1"/>
      <c r="E21" s="1"/>
      <c r="F21" s="1"/>
      <c r="G21" s="2"/>
    </row>
    <row r="22" spans="1:7" x14ac:dyDescent="0.25">
      <c r="A22" s="23" t="s">
        <v>92</v>
      </c>
      <c r="B22" s="21"/>
      <c r="C22" s="21"/>
      <c r="D22" s="21"/>
      <c r="E22" s="21"/>
      <c r="F22" s="21"/>
      <c r="G22" s="5" t="s">
        <v>19</v>
      </c>
    </row>
    <row r="23" spans="1:7" ht="30" x14ac:dyDescent="0.25">
      <c r="A23" s="3" t="s">
        <v>20</v>
      </c>
      <c r="B23" s="6" t="s">
        <v>21</v>
      </c>
      <c r="C23" s="6" t="s">
        <v>22</v>
      </c>
      <c r="D23" s="6" t="s">
        <v>99</v>
      </c>
      <c r="E23" s="6" t="s">
        <v>98</v>
      </c>
      <c r="F23" s="6" t="s">
        <v>93</v>
      </c>
      <c r="G23" s="3"/>
    </row>
    <row r="24" spans="1:7" x14ac:dyDescent="0.25">
      <c r="A24" s="7"/>
      <c r="B24" s="4"/>
      <c r="C24" s="4"/>
      <c r="D24" s="4"/>
      <c r="E24" s="4"/>
      <c r="F24" s="4">
        <v>0</v>
      </c>
      <c r="G24" s="2"/>
    </row>
    <row r="25" spans="1:7" x14ac:dyDescent="0.25">
      <c r="A25" s="7"/>
      <c r="B25" s="4"/>
      <c r="C25" s="4"/>
      <c r="D25" s="4"/>
      <c r="E25" s="4"/>
      <c r="F25" s="4">
        <f t="shared" ref="F25:F33" si="0">D25*E25*IF(C25="Sí",1.5,1)</f>
        <v>0</v>
      </c>
      <c r="G25" s="2"/>
    </row>
    <row r="26" spans="1:7" x14ac:dyDescent="0.25">
      <c r="A26" s="7"/>
      <c r="B26" s="4"/>
      <c r="C26" s="4"/>
      <c r="D26" s="4"/>
      <c r="E26" s="4"/>
      <c r="F26" s="4">
        <f t="shared" si="0"/>
        <v>0</v>
      </c>
      <c r="G26" s="2"/>
    </row>
    <row r="27" spans="1:7" x14ac:dyDescent="0.25">
      <c r="A27" s="7"/>
      <c r="B27" s="4"/>
      <c r="C27" s="4"/>
      <c r="D27" s="4"/>
      <c r="E27" s="4"/>
      <c r="F27" s="4">
        <f t="shared" si="0"/>
        <v>0</v>
      </c>
      <c r="G27" s="2"/>
    </row>
    <row r="28" spans="1:7" x14ac:dyDescent="0.25">
      <c r="A28" s="7"/>
      <c r="B28" s="4"/>
      <c r="C28" s="4"/>
      <c r="D28" s="4"/>
      <c r="E28" s="4"/>
      <c r="F28" s="4">
        <f t="shared" si="0"/>
        <v>0</v>
      </c>
      <c r="G28" s="2"/>
    </row>
    <row r="29" spans="1:7" x14ac:dyDescent="0.25">
      <c r="A29" s="7"/>
      <c r="B29" s="4"/>
      <c r="C29" s="4"/>
      <c r="D29" s="4"/>
      <c r="E29" s="4"/>
      <c r="F29" s="4">
        <f t="shared" si="0"/>
        <v>0</v>
      </c>
      <c r="G29" s="2"/>
    </row>
    <row r="30" spans="1:7" x14ac:dyDescent="0.25">
      <c r="A30" s="7"/>
      <c r="B30" s="4"/>
      <c r="C30" s="4"/>
      <c r="D30" s="4"/>
      <c r="E30" s="4"/>
      <c r="F30" s="4">
        <f t="shared" si="0"/>
        <v>0</v>
      </c>
      <c r="G30" s="2"/>
    </row>
    <row r="31" spans="1:7" x14ac:dyDescent="0.25">
      <c r="A31" s="7"/>
      <c r="B31" s="4"/>
      <c r="C31" s="4"/>
      <c r="D31" s="4"/>
      <c r="E31" s="4"/>
      <c r="F31" s="4">
        <f t="shared" si="0"/>
        <v>0</v>
      </c>
      <c r="G31" s="2"/>
    </row>
    <row r="32" spans="1:7" x14ac:dyDescent="0.25">
      <c r="A32" s="7"/>
      <c r="B32" s="4"/>
      <c r="C32" s="4"/>
      <c r="D32" s="4"/>
      <c r="E32" s="4"/>
      <c r="F32" s="4">
        <f t="shared" si="0"/>
        <v>0</v>
      </c>
      <c r="G32" s="2"/>
    </row>
    <row r="33" spans="1:7" x14ac:dyDescent="0.25">
      <c r="A33" s="7"/>
      <c r="B33" s="4"/>
      <c r="C33" s="4"/>
      <c r="D33" s="4"/>
      <c r="E33" s="4"/>
      <c r="F33" s="4">
        <f t="shared" si="0"/>
        <v>0</v>
      </c>
      <c r="G33" s="2"/>
    </row>
    <row r="34" spans="1:7" x14ac:dyDescent="0.25">
      <c r="A34" s="8" t="s">
        <v>15</v>
      </c>
      <c r="B34" s="1"/>
      <c r="C34" s="1"/>
      <c r="D34" s="1"/>
      <c r="E34" s="1"/>
      <c r="F34" s="9">
        <f>MIN(SUM(F24:F33),50)</f>
        <v>0</v>
      </c>
      <c r="G34" s="2"/>
    </row>
    <row r="35" spans="1:7" x14ac:dyDescent="0.25">
      <c r="A35" s="2"/>
      <c r="B35" s="1"/>
      <c r="C35" s="1"/>
      <c r="D35" s="1"/>
      <c r="E35" s="1"/>
      <c r="F35" s="1"/>
      <c r="G35" s="2"/>
    </row>
    <row r="36" spans="1:7" x14ac:dyDescent="0.25">
      <c r="A36" s="23" t="s">
        <v>25</v>
      </c>
      <c r="B36" s="21"/>
      <c r="C36" s="21"/>
      <c r="D36" s="21"/>
      <c r="E36" s="21"/>
      <c r="F36" s="21"/>
      <c r="G36" s="5" t="s">
        <v>7</v>
      </c>
    </row>
    <row r="37" spans="1:7" ht="30" x14ac:dyDescent="0.25">
      <c r="A37" s="3" t="s">
        <v>8</v>
      </c>
      <c r="B37" s="6" t="s">
        <v>22</v>
      </c>
      <c r="C37" s="6" t="s">
        <v>99</v>
      </c>
      <c r="D37" s="6" t="s">
        <v>98</v>
      </c>
      <c r="E37" s="6" t="s">
        <v>23</v>
      </c>
      <c r="F37" s="6" t="s">
        <v>24</v>
      </c>
      <c r="G37" s="3"/>
    </row>
    <row r="38" spans="1:7" x14ac:dyDescent="0.25">
      <c r="A38" s="7"/>
      <c r="B38" s="4"/>
      <c r="C38" s="4"/>
      <c r="D38" s="4"/>
      <c r="E38" s="4">
        <v>0</v>
      </c>
      <c r="F38" s="4">
        <v>0</v>
      </c>
      <c r="G38" s="2"/>
    </row>
    <row r="39" spans="1:7" x14ac:dyDescent="0.25">
      <c r="A39" s="7"/>
      <c r="B39" s="4"/>
      <c r="C39" s="4"/>
      <c r="D39" s="4"/>
      <c r="E39" s="4">
        <f t="shared" ref="E39:E47" si="1">IF(A39="Disertó",4,IF(A39="Asistió + evaluación aprobada",0.4,IF(A39="Asistió sin evaluación",0.2,IF(A39="Director/a de formación específica",7,0))))</f>
        <v>0</v>
      </c>
      <c r="F39" s="4">
        <v>0</v>
      </c>
      <c r="G39" s="2"/>
    </row>
    <row r="40" spans="1:7" x14ac:dyDescent="0.25">
      <c r="A40" s="7"/>
      <c r="B40" s="4"/>
      <c r="C40" s="4"/>
      <c r="D40" s="4"/>
      <c r="E40" s="4">
        <f t="shared" si="1"/>
        <v>0</v>
      </c>
      <c r="F40" s="4">
        <f t="shared" ref="F40:F47" si="2">C40*E40*IF(B40="Sí",1.5,1)</f>
        <v>0</v>
      </c>
      <c r="G40" s="2"/>
    </row>
    <row r="41" spans="1:7" x14ac:dyDescent="0.25">
      <c r="A41" s="7"/>
      <c r="B41" s="4"/>
      <c r="C41" s="4"/>
      <c r="D41" s="4"/>
      <c r="E41" s="4">
        <f t="shared" si="1"/>
        <v>0</v>
      </c>
      <c r="F41" s="4">
        <f t="shared" si="2"/>
        <v>0</v>
      </c>
      <c r="G41" s="2"/>
    </row>
    <row r="42" spans="1:7" x14ac:dyDescent="0.25">
      <c r="A42" s="7"/>
      <c r="B42" s="4"/>
      <c r="C42" s="4"/>
      <c r="D42" s="4"/>
      <c r="E42" s="4">
        <f t="shared" si="1"/>
        <v>0</v>
      </c>
      <c r="F42" s="4">
        <f t="shared" si="2"/>
        <v>0</v>
      </c>
      <c r="G42" s="2"/>
    </row>
    <row r="43" spans="1:7" x14ac:dyDescent="0.25">
      <c r="A43" s="7"/>
      <c r="B43" s="4"/>
      <c r="C43" s="4"/>
      <c r="D43" s="4"/>
      <c r="E43" s="4">
        <f t="shared" si="1"/>
        <v>0</v>
      </c>
      <c r="F43" s="4">
        <f t="shared" si="2"/>
        <v>0</v>
      </c>
      <c r="G43" s="2"/>
    </row>
    <row r="44" spans="1:7" x14ac:dyDescent="0.25">
      <c r="A44" s="7"/>
      <c r="B44" s="4"/>
      <c r="C44" s="4"/>
      <c r="D44" s="4"/>
      <c r="E44" s="4">
        <f t="shared" si="1"/>
        <v>0</v>
      </c>
      <c r="F44" s="4">
        <f t="shared" si="2"/>
        <v>0</v>
      </c>
      <c r="G44" s="2"/>
    </row>
    <row r="45" spans="1:7" x14ac:dyDescent="0.25">
      <c r="A45" s="7"/>
      <c r="B45" s="4"/>
      <c r="C45" s="4"/>
      <c r="D45" s="4"/>
      <c r="E45" s="4">
        <f t="shared" si="1"/>
        <v>0</v>
      </c>
      <c r="F45" s="4">
        <f t="shared" si="2"/>
        <v>0</v>
      </c>
      <c r="G45" s="2"/>
    </row>
    <row r="46" spans="1:7" x14ac:dyDescent="0.25">
      <c r="A46" s="7"/>
      <c r="B46" s="4"/>
      <c r="C46" s="4"/>
      <c r="D46" s="4"/>
      <c r="E46" s="4">
        <f t="shared" si="1"/>
        <v>0</v>
      </c>
      <c r="F46" s="4">
        <f t="shared" si="2"/>
        <v>0</v>
      </c>
      <c r="G46" s="2"/>
    </row>
    <row r="47" spans="1:7" x14ac:dyDescent="0.25">
      <c r="A47" s="7"/>
      <c r="B47" s="4"/>
      <c r="C47" s="4"/>
      <c r="D47" s="4"/>
      <c r="E47" s="4">
        <f t="shared" si="1"/>
        <v>0</v>
      </c>
      <c r="F47" s="4">
        <f t="shared" si="2"/>
        <v>0</v>
      </c>
      <c r="G47" s="2"/>
    </row>
    <row r="48" spans="1:7" x14ac:dyDescent="0.25">
      <c r="A48" s="8" t="s">
        <v>15</v>
      </c>
      <c r="B48" s="1"/>
      <c r="C48" s="1"/>
      <c r="E48" s="1"/>
      <c r="F48" s="9">
        <v>0</v>
      </c>
      <c r="G48" s="2"/>
    </row>
    <row r="49" spans="1:9" x14ac:dyDescent="0.25">
      <c r="A49" s="2"/>
      <c r="B49" s="1"/>
      <c r="C49" s="1"/>
      <c r="D49" s="1"/>
      <c r="E49" s="1"/>
      <c r="F49" s="1"/>
      <c r="G49" s="2"/>
    </row>
    <row r="50" spans="1:9" ht="30" x14ac:dyDescent="0.25">
      <c r="A50" s="23" t="s">
        <v>26</v>
      </c>
      <c r="B50" s="21"/>
      <c r="C50" s="21"/>
      <c r="D50" s="21"/>
      <c r="E50" s="21"/>
      <c r="F50" s="21"/>
      <c r="G50" s="5" t="s">
        <v>27</v>
      </c>
    </row>
    <row r="51" spans="1:9" ht="30" x14ac:dyDescent="0.25">
      <c r="A51" s="3" t="s">
        <v>105</v>
      </c>
      <c r="B51" s="6" t="s">
        <v>99</v>
      </c>
      <c r="C51" s="6" t="s">
        <v>98</v>
      </c>
      <c r="D51" s="6" t="s">
        <v>28</v>
      </c>
      <c r="E51" s="6"/>
      <c r="F51" s="6"/>
      <c r="G51" s="3"/>
      <c r="I51" s="17" t="s">
        <v>101</v>
      </c>
    </row>
    <row r="52" spans="1:9" x14ac:dyDescent="0.25">
      <c r="A52" s="7"/>
      <c r="B52" s="4"/>
      <c r="C52" s="4"/>
      <c r="D52" s="4">
        <f>IF(A52="Especialista",70,IF(A52="Maestría específica",80,IF(A52="Doctorado específico",90,0)))</f>
        <v>0</v>
      </c>
      <c r="E52" s="1"/>
      <c r="F52" s="1"/>
      <c r="G52" s="2"/>
      <c r="I52" s="17" t="s">
        <v>102</v>
      </c>
    </row>
    <row r="53" spans="1:9" x14ac:dyDescent="0.25">
      <c r="A53" s="7"/>
      <c r="B53" s="4"/>
      <c r="C53" s="4"/>
      <c r="D53" s="4">
        <f>IF(A53="Especialista",70,IF(A53="Maestría específica",80,IF(A53="Doctorado específico",90,0)))</f>
        <v>0</v>
      </c>
      <c r="E53" s="1"/>
      <c r="F53" s="1"/>
      <c r="G53" s="2"/>
      <c r="I53" s="17" t="s">
        <v>103</v>
      </c>
    </row>
    <row r="54" spans="1:9" x14ac:dyDescent="0.25">
      <c r="A54" s="7"/>
      <c r="B54" s="4"/>
      <c r="C54" s="4"/>
      <c r="D54" s="4">
        <f>IF(A54="Especialista",70,IF(A54="Maestría específica",80,IF(A54="Doctorado específico",90,0)))</f>
        <v>0</v>
      </c>
      <c r="E54" s="1"/>
      <c r="F54" s="1"/>
      <c r="G54" s="2"/>
      <c r="I54" s="17" t="s">
        <v>104</v>
      </c>
    </row>
    <row r="55" spans="1:9" x14ac:dyDescent="0.25">
      <c r="A55" s="8" t="s">
        <v>29</v>
      </c>
      <c r="C55" s="1"/>
      <c r="D55" s="9">
        <f>SUM(D52:D54)</f>
        <v>0</v>
      </c>
      <c r="E55" s="1"/>
      <c r="F55" s="1"/>
      <c r="G55" s="2"/>
    </row>
    <row r="56" spans="1:9" x14ac:dyDescent="0.25">
      <c r="A56" s="2"/>
      <c r="B56" s="1"/>
      <c r="C56" s="1"/>
      <c r="D56" s="1"/>
      <c r="E56" s="1"/>
      <c r="F56" s="1"/>
      <c r="G56" s="2"/>
    </row>
    <row r="57" spans="1:9" ht="30" x14ac:dyDescent="0.25">
      <c r="A57" s="3" t="s">
        <v>30</v>
      </c>
      <c r="B57" s="6" t="s">
        <v>31</v>
      </c>
      <c r="C57" s="6" t="s">
        <v>32</v>
      </c>
      <c r="D57" s="6" t="s">
        <v>94</v>
      </c>
      <c r="E57" s="6" t="s">
        <v>18</v>
      </c>
      <c r="F57" s="6" t="s">
        <v>11</v>
      </c>
      <c r="G57" s="6" t="s">
        <v>24</v>
      </c>
    </row>
    <row r="58" spans="1:9" x14ac:dyDescent="0.25">
      <c r="A58" s="7"/>
      <c r="B58" s="4"/>
      <c r="C58" s="4"/>
      <c r="D58" s="4"/>
      <c r="E58" s="4">
        <f>IF(A58="Titular/Profesor/a adjunto",5,IF(A58="Jefe de Trabajos Prácticos",3,IF(A58="Ayudante",1,0)))</f>
        <v>0</v>
      </c>
      <c r="F58" s="4">
        <f>MAX(0,B58)*E58</f>
        <v>0</v>
      </c>
      <c r="G58" s="4">
        <f>F58*IF(C58="Sí",1.5,1)</f>
        <v>0</v>
      </c>
    </row>
    <row r="59" spans="1:9" x14ac:dyDescent="0.25">
      <c r="A59" s="7"/>
      <c r="B59" s="4"/>
      <c r="C59" s="4"/>
      <c r="D59" s="4"/>
      <c r="E59" s="4">
        <f>IF(A59="Titular/Profesor/a adjunto",5,IF(A59="Jefe de Trabajos Prácticos",3,IF(A59="Ayudante",1,0)))</f>
        <v>0</v>
      </c>
      <c r="F59" s="4">
        <f>MAX(0,B59)*E59</f>
        <v>0</v>
      </c>
      <c r="G59" s="4">
        <f>F59*IF(C59="Sí",1.5,1)</f>
        <v>0</v>
      </c>
    </row>
    <row r="60" spans="1:9" x14ac:dyDescent="0.25">
      <c r="A60" s="7"/>
      <c r="B60" s="4"/>
      <c r="C60" s="4"/>
      <c r="D60" s="4"/>
      <c r="E60" s="4">
        <f>IF(A60="Titular/Profesor/a adjunto",5,IF(A60="Jefe de Trabajos Prácticos",3,IF(A60="Ayudante",1,0)))</f>
        <v>0</v>
      </c>
      <c r="F60" s="4">
        <f>MAX(0,B60)*E60</f>
        <v>0</v>
      </c>
      <c r="G60" s="4">
        <f>F60*IF(C60="Sí",1.5,1)</f>
        <v>0</v>
      </c>
    </row>
    <row r="61" spans="1:9" x14ac:dyDescent="0.25">
      <c r="A61" s="8" t="s">
        <v>33</v>
      </c>
      <c r="B61" s="1"/>
      <c r="C61" s="1"/>
      <c r="E61" s="1"/>
      <c r="F61" s="1"/>
      <c r="G61" s="9">
        <f>SUM(G58:G60)</f>
        <v>0</v>
      </c>
    </row>
    <row r="62" spans="1:9" x14ac:dyDescent="0.25">
      <c r="A62" s="10" t="s">
        <v>34</v>
      </c>
      <c r="B62" s="1"/>
      <c r="C62" s="1"/>
      <c r="D62" s="1"/>
      <c r="E62" s="1"/>
      <c r="F62" s="11">
        <f>D55+G61</f>
        <v>0</v>
      </c>
      <c r="G62" s="2"/>
    </row>
    <row r="63" spans="1:9" x14ac:dyDescent="0.25">
      <c r="A63" s="2"/>
      <c r="B63" s="1"/>
      <c r="C63" s="1"/>
      <c r="D63" s="1"/>
      <c r="E63" s="1"/>
      <c r="F63" s="1"/>
      <c r="G63" s="2"/>
    </row>
    <row r="64" spans="1:9" x14ac:dyDescent="0.25">
      <c r="A64" s="23" t="s">
        <v>35</v>
      </c>
      <c r="B64" s="21"/>
      <c r="C64" s="21"/>
      <c r="D64" s="21"/>
      <c r="E64" s="21"/>
      <c r="F64" s="21"/>
      <c r="G64" s="5" t="s">
        <v>19</v>
      </c>
    </row>
    <row r="65" spans="1:7" x14ac:dyDescent="0.25">
      <c r="A65" s="3" t="s">
        <v>36</v>
      </c>
      <c r="B65" s="6" t="s">
        <v>18</v>
      </c>
      <c r="C65" s="6" t="s">
        <v>11</v>
      </c>
      <c r="D65" s="6"/>
      <c r="E65" s="6"/>
      <c r="F65" s="6"/>
      <c r="G65" s="3"/>
    </row>
    <row r="66" spans="1:7" x14ac:dyDescent="0.25">
      <c r="A66" s="7"/>
      <c r="B66" s="4">
        <v>4</v>
      </c>
      <c r="C66" s="4">
        <f>MAX(0,A66)*B66</f>
        <v>0</v>
      </c>
      <c r="D66" s="1"/>
      <c r="E66" s="1"/>
      <c r="F66" s="1"/>
      <c r="G66" s="2"/>
    </row>
    <row r="67" spans="1:7" x14ac:dyDescent="0.25">
      <c r="A67" s="8" t="s">
        <v>95</v>
      </c>
      <c r="B67" s="1"/>
      <c r="C67" s="9">
        <f>MIN(C66,50)</f>
        <v>0</v>
      </c>
      <c r="D67" s="1"/>
      <c r="E67" s="1"/>
      <c r="F67" s="1"/>
      <c r="G67" s="2"/>
    </row>
    <row r="68" spans="1:7" x14ac:dyDescent="0.25">
      <c r="A68" s="2"/>
      <c r="B68" s="1"/>
      <c r="C68" s="1"/>
      <c r="D68" s="1"/>
      <c r="E68" s="1"/>
      <c r="F68" s="1"/>
      <c r="G68" s="2"/>
    </row>
    <row r="69" spans="1:7" x14ac:dyDescent="0.25">
      <c r="A69" s="23" t="s">
        <v>96</v>
      </c>
      <c r="B69" s="21"/>
      <c r="C69" s="21"/>
      <c r="D69" s="21"/>
      <c r="E69" s="21"/>
      <c r="F69" s="21"/>
      <c r="G69" s="5" t="s">
        <v>19</v>
      </c>
    </row>
    <row r="70" spans="1:7" x14ac:dyDescent="0.25">
      <c r="A70" s="3" t="s">
        <v>37</v>
      </c>
      <c r="B70" s="6" t="s">
        <v>31</v>
      </c>
      <c r="C70" s="6" t="s">
        <v>32</v>
      </c>
      <c r="D70" s="6" t="s">
        <v>18</v>
      </c>
      <c r="E70" s="6" t="s">
        <v>11</v>
      </c>
      <c r="F70" s="6" t="s">
        <v>24</v>
      </c>
      <c r="G70" s="3"/>
    </row>
    <row r="71" spans="1:7" x14ac:dyDescent="0.25">
      <c r="A71" s="7"/>
      <c r="B71" s="4"/>
      <c r="C71" s="4"/>
      <c r="D71" s="4">
        <f>IF(A71="Con función jerárquica",2,IF(A71="Sin función jerárquica",1,0))</f>
        <v>0</v>
      </c>
      <c r="E71" s="4">
        <f>MAX(0,B71)*D71</f>
        <v>0</v>
      </c>
      <c r="F71" s="4">
        <f>E71*IF(C71="Sí",1.5,1)</f>
        <v>0</v>
      </c>
      <c r="G71" s="2"/>
    </row>
    <row r="72" spans="1:7" x14ac:dyDescent="0.25">
      <c r="A72" s="7"/>
      <c r="B72" s="4"/>
      <c r="C72" s="4"/>
      <c r="D72" s="4">
        <f>IF(A72="Con función jerárquica",2,IF(A72="Sin función jerárquica",1,0))</f>
        <v>0</v>
      </c>
      <c r="E72" s="4">
        <f>MAX(0,B72)*D72</f>
        <v>0</v>
      </c>
      <c r="F72" s="4">
        <f>E72*IF(C72="Sí",1.5,1)</f>
        <v>0</v>
      </c>
      <c r="G72" s="2"/>
    </row>
    <row r="73" spans="1:7" x14ac:dyDescent="0.25">
      <c r="A73" s="8" t="s">
        <v>97</v>
      </c>
      <c r="B73" s="1"/>
      <c r="C73" s="1"/>
      <c r="D73" s="1"/>
      <c r="E73" s="1"/>
      <c r="F73" s="9">
        <f>MIN(SUM(F71:F72),50)</f>
        <v>0</v>
      </c>
      <c r="G73" s="2"/>
    </row>
    <row r="74" spans="1:7" x14ac:dyDescent="0.25">
      <c r="A74" s="2"/>
      <c r="B74" s="1"/>
      <c r="C74" s="1"/>
      <c r="D74" s="1"/>
      <c r="E74" s="1"/>
      <c r="F74" s="1"/>
      <c r="G74" s="2"/>
    </row>
    <row r="75" spans="1:7" x14ac:dyDescent="0.25">
      <c r="A75" s="23" t="s">
        <v>38</v>
      </c>
      <c r="B75" s="21"/>
      <c r="C75" s="21"/>
      <c r="D75" s="21"/>
      <c r="E75" s="21"/>
      <c r="F75" s="21"/>
      <c r="G75" s="5"/>
    </row>
    <row r="76" spans="1:7" x14ac:dyDescent="0.25">
      <c r="A76" s="3" t="s">
        <v>39</v>
      </c>
      <c r="B76" s="6" t="s">
        <v>40</v>
      </c>
      <c r="C76" s="6" t="s">
        <v>41</v>
      </c>
      <c r="D76" s="6"/>
      <c r="E76" s="6"/>
      <c r="F76" s="6"/>
      <c r="G76" s="3"/>
    </row>
    <row r="77" spans="1:7" x14ac:dyDescent="0.25">
      <c r="A77" s="7" t="s">
        <v>42</v>
      </c>
      <c r="B77" s="4">
        <v>80</v>
      </c>
      <c r="C77" s="4">
        <f>D15</f>
        <v>0</v>
      </c>
      <c r="D77" s="1"/>
      <c r="E77" s="1"/>
      <c r="F77" s="1"/>
      <c r="G77" s="2"/>
    </row>
    <row r="78" spans="1:7" x14ac:dyDescent="0.25">
      <c r="A78" s="7" t="s">
        <v>43</v>
      </c>
      <c r="B78" s="4">
        <v>98</v>
      </c>
      <c r="C78" s="4">
        <f>C20</f>
        <v>0</v>
      </c>
      <c r="D78" s="1"/>
      <c r="E78" s="1"/>
      <c r="F78" s="1"/>
      <c r="G78" s="2"/>
    </row>
    <row r="79" spans="1:7" x14ac:dyDescent="0.25">
      <c r="A79" s="7" t="s">
        <v>44</v>
      </c>
      <c r="B79" s="4">
        <v>50</v>
      </c>
      <c r="C79" s="4">
        <f>F34</f>
        <v>0</v>
      </c>
      <c r="D79" s="1"/>
      <c r="E79" s="1"/>
      <c r="F79" s="1"/>
      <c r="G79" s="2"/>
    </row>
    <row r="80" spans="1:7" x14ac:dyDescent="0.25">
      <c r="A80" s="7" t="s">
        <v>45</v>
      </c>
      <c r="B80" s="4">
        <v>80</v>
      </c>
      <c r="C80" s="4">
        <f>F48</f>
        <v>0</v>
      </c>
      <c r="D80" s="1"/>
      <c r="E80" s="1"/>
      <c r="F80" s="1"/>
      <c r="G80" s="2"/>
    </row>
    <row r="81" spans="1:7" x14ac:dyDescent="0.25">
      <c r="A81" s="7" t="s">
        <v>46</v>
      </c>
      <c r="B81" s="4" t="s">
        <v>47</v>
      </c>
      <c r="C81" s="4">
        <f>F62</f>
        <v>0</v>
      </c>
      <c r="D81" s="1"/>
      <c r="E81" s="1"/>
      <c r="F81" s="1"/>
      <c r="G81" s="2"/>
    </row>
    <row r="82" spans="1:7" x14ac:dyDescent="0.25">
      <c r="A82" s="7" t="s">
        <v>48</v>
      </c>
      <c r="B82" s="4">
        <v>50</v>
      </c>
      <c r="C82" s="4">
        <f>C67</f>
        <v>0</v>
      </c>
      <c r="D82" s="1"/>
      <c r="E82" s="1"/>
      <c r="F82" s="1"/>
      <c r="G82" s="2"/>
    </row>
    <row r="83" spans="1:7" x14ac:dyDescent="0.25">
      <c r="A83" s="7" t="s">
        <v>49</v>
      </c>
      <c r="B83" s="4">
        <v>50</v>
      </c>
      <c r="C83" s="4">
        <f>F73</f>
        <v>0</v>
      </c>
      <c r="D83" s="1"/>
      <c r="E83" s="1"/>
      <c r="F83" s="1"/>
      <c r="G83" s="2"/>
    </row>
    <row r="84" spans="1:7" x14ac:dyDescent="0.25">
      <c r="A84" s="2"/>
      <c r="B84" s="1"/>
      <c r="C84" s="1"/>
      <c r="D84" s="1"/>
      <c r="E84" s="1"/>
      <c r="F84" s="1"/>
      <c r="G84" s="2"/>
    </row>
    <row r="85" spans="1:7" ht="17.25" x14ac:dyDescent="0.25">
      <c r="A85" s="12" t="s">
        <v>50</v>
      </c>
      <c r="B85" s="1"/>
      <c r="C85" s="13">
        <f>SUM(C77:C83)</f>
        <v>0</v>
      </c>
      <c r="D85" s="1"/>
      <c r="E85" s="1"/>
      <c r="F85" s="1"/>
      <c r="G85" s="2"/>
    </row>
    <row r="86" spans="1:7" ht="17.25" x14ac:dyDescent="0.25">
      <c r="A86" s="12" t="s">
        <v>51</v>
      </c>
      <c r="B86" s="1"/>
      <c r="C86" s="13">
        <v>210</v>
      </c>
      <c r="D86" s="1"/>
      <c r="E86" s="1"/>
      <c r="F86" s="1"/>
      <c r="G86" s="2"/>
    </row>
    <row r="87" spans="1:7" ht="34.5" x14ac:dyDescent="0.25">
      <c r="A87" s="12" t="s">
        <v>52</v>
      </c>
      <c r="B87" s="1"/>
      <c r="C87" s="13" t="str">
        <f>IF(C85&gt;=C86,"APTO – alcanza el puntaje requerido","NO ALCANZA – faltan "&amp;TEXT(C86-C85,"0.00")&amp;" puntos")</f>
        <v>NO ALCANZA – faltan 210 puntos</v>
      </c>
      <c r="D87" s="1"/>
      <c r="E87" s="1"/>
      <c r="F87" s="1"/>
      <c r="G87" s="2"/>
    </row>
    <row r="88" spans="1:7" x14ac:dyDescent="0.25">
      <c r="A88" s="2"/>
      <c r="B88" s="1"/>
      <c r="C88" s="1"/>
      <c r="D88" s="1"/>
      <c r="E88" s="1"/>
      <c r="F88" s="1"/>
      <c r="G88" s="2"/>
    </row>
    <row r="89" spans="1:7" x14ac:dyDescent="0.25">
      <c r="A89" s="22" t="s">
        <v>53</v>
      </c>
      <c r="B89" s="21"/>
      <c r="C89" s="21"/>
      <c r="D89" s="21"/>
      <c r="E89" s="21"/>
      <c r="F89" s="21"/>
      <c r="G89" s="22"/>
    </row>
    <row r="90" spans="1:7" x14ac:dyDescent="0.25">
      <c r="A90" s="22"/>
      <c r="B90" s="21"/>
      <c r="C90" s="21"/>
      <c r="D90" s="21"/>
      <c r="E90" s="21"/>
      <c r="F90" s="21"/>
      <c r="G90" s="22"/>
    </row>
    <row r="91" spans="1:7" x14ac:dyDescent="0.25">
      <c r="A91" s="22"/>
      <c r="B91" s="21"/>
      <c r="C91" s="21"/>
      <c r="D91" s="21"/>
      <c r="E91" s="21"/>
      <c r="F91" s="21"/>
      <c r="G91" s="22"/>
    </row>
    <row r="92" spans="1:7" x14ac:dyDescent="0.25">
      <c r="A92" s="22"/>
      <c r="B92" s="21"/>
      <c r="C92" s="21"/>
      <c r="D92" s="21"/>
      <c r="E92" s="21"/>
      <c r="F92" s="21"/>
      <c r="G92" s="22"/>
    </row>
    <row r="93" spans="1:7" x14ac:dyDescent="0.25">
      <c r="A93" s="22"/>
      <c r="B93" s="21"/>
      <c r="C93" s="21"/>
      <c r="D93" s="21"/>
      <c r="E93" s="21"/>
      <c r="F93" s="21"/>
      <c r="G93" s="22"/>
    </row>
  </sheetData>
  <mergeCells count="15">
    <mergeCell ref="A1:G1"/>
    <mergeCell ref="A69:F69"/>
    <mergeCell ref="B4:D4"/>
    <mergeCell ref="A10:F10"/>
    <mergeCell ref="A89:G93"/>
    <mergeCell ref="A2:G2"/>
    <mergeCell ref="A75:F75"/>
    <mergeCell ref="A36:F36"/>
    <mergeCell ref="B8:D8"/>
    <mergeCell ref="A22:F22"/>
    <mergeCell ref="B7:D7"/>
    <mergeCell ref="A17:F17"/>
    <mergeCell ref="A50:F50"/>
    <mergeCell ref="A64:F64"/>
    <mergeCell ref="B5:D5"/>
  </mergeCells>
  <conditionalFormatting sqref="C87">
    <cfRule type="expression" dxfId="1" priority="1">
      <formula>LEFT(C87,4)="APTO"</formula>
    </cfRule>
    <cfRule type="expression" dxfId="0" priority="2">
      <formula>LEFT(C87,10)="NO ALCANZA"</formula>
    </cfRule>
  </conditionalFormatting>
  <pageMargins left="0.75" right="0.75" top="1" bottom="1" header="0.5" footer="0.5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xr:uid="{00000000-0002-0000-0000-000000000000}">
          <x14:formula1>
            <xm:f>Listas!$A$2:$A$3</xm:f>
          </x14:formula1>
          <xm:sqref>B8</xm:sqref>
        </x14:dataValidation>
        <x14:dataValidation type="list" allowBlank="1" xr:uid="{00000000-0002-0000-0000-000001000000}">
          <x14:formula1>
            <xm:f>Listas!$D$2:$D$7</xm:f>
          </x14:formula1>
          <xm:sqref>A24:A33</xm:sqref>
        </x14:dataValidation>
        <x14:dataValidation type="list" allowBlank="1" xr:uid="{00000000-0002-0000-0000-000002000000}">
          <x14:formula1>
            <xm:f>Listas!$C$2:$C$4</xm:f>
          </x14:formula1>
          <xm:sqref>B24:B33</xm:sqref>
        </x14:dataValidation>
        <x14:dataValidation type="list" allowBlank="1" xr:uid="{00000000-0002-0000-0000-000003000000}">
          <x14:formula1>
            <xm:f>Listas!$B$2:$B$3</xm:f>
          </x14:formula1>
          <xm:sqref>B38:B47 C24:C33 C58:C60 C71:C72</xm:sqref>
        </x14:dataValidation>
        <x14:dataValidation type="list" allowBlank="1" xr:uid="{00000000-0002-0000-0000-000006000000}">
          <x14:formula1>
            <xm:f>Listas!$F$2:$F$4</xm:f>
          </x14:formula1>
          <xm:sqref>A58:A60</xm:sqref>
        </x14:dataValidation>
        <x14:dataValidation type="list" allowBlank="1" xr:uid="{00000000-0002-0000-0000-000007000000}">
          <x14:formula1>
            <xm:f>Listas!$G$2:$G$3</xm:f>
          </x14:formula1>
          <xm:sqref>A71:A72</xm:sqref>
        </x14:dataValidation>
        <x14:dataValidation type="list" allowBlank="1" xr:uid="{00000000-0002-0000-0000-000004000000}">
          <x14:formula1>
            <xm:f>Hoja1!$A$1:$A$5</xm:f>
          </x14:formula1>
          <xm:sqref>A38:A47</xm:sqref>
        </x14:dataValidation>
        <x14:dataValidation type="list" allowBlank="1" showInputMessage="1" showErrorMessage="1" xr:uid="{310CB331-BD4A-4D1F-ABA7-9D865C5064E4}">
          <x14:formula1>
            <xm:f>Hoja1!$A$8:$A$11</xm:f>
          </x14:formula1>
          <xm:sqref>A52:A54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"/>
  <sheetViews>
    <sheetView showGridLines="0" workbookViewId="0"/>
  </sheetViews>
  <sheetFormatPr baseColWidth="10" defaultColWidth="9.140625" defaultRowHeight="15" x14ac:dyDescent="0.25"/>
  <sheetData>
    <row r="1" spans="1:7" x14ac:dyDescent="0.25">
      <c r="A1" s="14" t="s">
        <v>5</v>
      </c>
      <c r="B1" s="14" t="s">
        <v>54</v>
      </c>
      <c r="C1" s="14" t="s">
        <v>55</v>
      </c>
      <c r="D1" s="14" t="s">
        <v>56</v>
      </c>
      <c r="E1" s="14" t="s">
        <v>57</v>
      </c>
      <c r="F1" s="14" t="s">
        <v>30</v>
      </c>
      <c r="G1" s="14" t="s">
        <v>58</v>
      </c>
    </row>
    <row r="2" spans="1:7" x14ac:dyDescent="0.25">
      <c r="A2" t="s">
        <v>4</v>
      </c>
      <c r="B2" t="s">
        <v>59</v>
      </c>
      <c r="C2" t="s">
        <v>60</v>
      </c>
      <c r="D2" t="s">
        <v>61</v>
      </c>
      <c r="E2" t="s">
        <v>62</v>
      </c>
      <c r="F2" t="s">
        <v>63</v>
      </c>
      <c r="G2" t="s">
        <v>64</v>
      </c>
    </row>
    <row r="3" spans="1:7" x14ac:dyDescent="0.25">
      <c r="A3" t="s">
        <v>65</v>
      </c>
      <c r="B3" t="s">
        <v>66</v>
      </c>
      <c r="C3" t="s">
        <v>67</v>
      </c>
      <c r="D3" t="s">
        <v>68</v>
      </c>
      <c r="E3" t="s">
        <v>69</v>
      </c>
      <c r="F3" t="s">
        <v>70</v>
      </c>
      <c r="G3" t="s">
        <v>71</v>
      </c>
    </row>
    <row r="4" spans="1:7" x14ac:dyDescent="0.25">
      <c r="C4" t="s">
        <v>72</v>
      </c>
      <c r="D4" t="s">
        <v>73</v>
      </c>
      <c r="E4" t="s">
        <v>74</v>
      </c>
      <c r="F4" t="s">
        <v>75</v>
      </c>
    </row>
    <row r="5" spans="1:7" x14ac:dyDescent="0.25">
      <c r="D5" t="s">
        <v>76</v>
      </c>
      <c r="E5" t="s">
        <v>77</v>
      </c>
    </row>
    <row r="6" spans="1:7" x14ac:dyDescent="0.25">
      <c r="D6" t="s">
        <v>78</v>
      </c>
    </row>
    <row r="7" spans="1:7" x14ac:dyDescent="0.25">
      <c r="D7" t="s">
        <v>79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7"/>
  <sheetViews>
    <sheetView showGridLines="0" workbookViewId="0">
      <selection activeCell="A20" sqref="A20:A30"/>
    </sheetView>
  </sheetViews>
  <sheetFormatPr baseColWidth="10" defaultColWidth="9.140625" defaultRowHeight="15" x14ac:dyDescent="0.25"/>
  <cols>
    <col min="1" max="1" width="120" customWidth="1"/>
  </cols>
  <sheetData>
    <row r="1" spans="1:1" ht="19.5" x14ac:dyDescent="0.3">
      <c r="A1" s="15" t="s">
        <v>80</v>
      </c>
    </row>
    <row r="3" spans="1:1" x14ac:dyDescent="0.25">
      <c r="A3" s="16" t="s">
        <v>81</v>
      </c>
    </row>
    <row r="4" spans="1:1" x14ac:dyDescent="0.25">
      <c r="A4" s="16" t="s">
        <v>82</v>
      </c>
    </row>
    <row r="5" spans="1:1" x14ac:dyDescent="0.25">
      <c r="A5" s="16" t="s">
        <v>83</v>
      </c>
    </row>
    <row r="6" spans="1:1" x14ac:dyDescent="0.25">
      <c r="A6" s="16" t="s">
        <v>84</v>
      </c>
    </row>
    <row r="7" spans="1:1" x14ac:dyDescent="0.25">
      <c r="A7" s="16" t="s">
        <v>85</v>
      </c>
    </row>
    <row r="8" spans="1:1" x14ac:dyDescent="0.25">
      <c r="A8" s="16" t="s">
        <v>86</v>
      </c>
    </row>
    <row r="9" spans="1:1" ht="30" x14ac:dyDescent="0.25">
      <c r="A9" s="16" t="s">
        <v>87</v>
      </c>
    </row>
    <row r="10" spans="1:1" x14ac:dyDescent="0.25">
      <c r="A10" s="16" t="s">
        <v>88</v>
      </c>
    </row>
    <row r="31" spans="1:1" x14ac:dyDescent="0.25">
      <c r="A31" s="18"/>
    </row>
    <row r="32" spans="1:1" x14ac:dyDescent="0.25">
      <c r="A32" s="18"/>
    </row>
    <row r="33" spans="1:1" x14ac:dyDescent="0.25">
      <c r="A33" s="18"/>
    </row>
    <row r="34" spans="1:1" x14ac:dyDescent="0.25">
      <c r="A34" s="18"/>
    </row>
    <row r="35" spans="1:1" x14ac:dyDescent="0.25">
      <c r="A35" s="18"/>
    </row>
    <row r="36" spans="1:1" x14ac:dyDescent="0.25">
      <c r="A36" s="18"/>
    </row>
    <row r="37" spans="1:1" x14ac:dyDescent="0.25">
      <c r="A37" s="18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3D29C-9063-4ADB-B8EB-E82707380148}">
  <dimension ref="A1:A11"/>
  <sheetViews>
    <sheetView workbookViewId="0">
      <selection activeCell="E9" sqref="E9"/>
    </sheetView>
  </sheetViews>
  <sheetFormatPr baseColWidth="10" defaultRowHeight="15" x14ac:dyDescent="0.25"/>
  <cols>
    <col min="1" max="1" width="38.85546875" customWidth="1"/>
  </cols>
  <sheetData>
    <row r="1" spans="1:1" x14ac:dyDescent="0.25">
      <c r="A1" s="17" t="s">
        <v>62</v>
      </c>
    </row>
    <row r="2" spans="1:1" x14ac:dyDescent="0.25">
      <c r="A2" s="17" t="s">
        <v>69</v>
      </c>
    </row>
    <row r="3" spans="1:1" x14ac:dyDescent="0.25">
      <c r="A3" s="17" t="s">
        <v>74</v>
      </c>
    </row>
    <row r="4" spans="1:1" x14ac:dyDescent="0.25">
      <c r="A4" s="17" t="s">
        <v>77</v>
      </c>
    </row>
    <row r="5" spans="1:1" x14ac:dyDescent="0.25">
      <c r="A5" s="17" t="s">
        <v>100</v>
      </c>
    </row>
    <row r="6" spans="1:1" x14ac:dyDescent="0.25">
      <c r="A6" s="17"/>
    </row>
    <row r="7" spans="1:1" x14ac:dyDescent="0.25">
      <c r="A7" s="17"/>
    </row>
    <row r="8" spans="1:1" x14ac:dyDescent="0.25">
      <c r="A8" s="19" t="s">
        <v>101</v>
      </c>
    </row>
    <row r="9" spans="1:1" x14ac:dyDescent="0.25">
      <c r="A9" s="19" t="s">
        <v>102</v>
      </c>
    </row>
    <row r="10" spans="1:1" x14ac:dyDescent="0.25">
      <c r="A10" s="19" t="s">
        <v>103</v>
      </c>
    </row>
    <row r="11" spans="1:1" x14ac:dyDescent="0.25">
      <c r="A11" s="19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Evaluación</vt:lpstr>
      <vt:lpstr>Listas</vt:lpstr>
      <vt:lpstr>Instrucciones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Ana Maria Sanchez</cp:lastModifiedBy>
  <dcterms:created xsi:type="dcterms:W3CDTF">2026-08-28T14:05:27Z</dcterms:created>
  <dcterms:modified xsi:type="dcterms:W3CDTF">2026-09-07T15:59:43Z</dcterms:modified>
</cp:coreProperties>
</file>